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X ROI model" sheetId="1" r:id="rId4"/>
  </sheets>
  <definedNames/>
  <calcPr/>
</workbook>
</file>

<file path=xl/sharedStrings.xml><?xml version="1.0" encoding="utf-8"?>
<sst xmlns="http://schemas.openxmlformats.org/spreadsheetml/2006/main" count="60" uniqueCount="45">
  <si>
    <t>Green Cells are Your Inputs</t>
  </si>
  <si>
    <t>Yellow Cells are Calculated Outputs</t>
  </si>
  <si>
    <t>CX ROI Tool</t>
  </si>
  <si>
    <t>Your business (input)</t>
  </si>
  <si>
    <t>Goals for CX Aligned to Business Goals (input)</t>
  </si>
  <si>
    <t>Your annual sales</t>
  </si>
  <si>
    <t>Decrease Churn</t>
  </si>
  <si>
    <t>Your gross margin</t>
  </si>
  <si>
    <t>Increase Sales</t>
  </si>
  <si>
    <t>Customer churn rate</t>
  </si>
  <si>
    <t>Increase in pipeline</t>
  </si>
  <si>
    <t>Amount of complaints or calls annually</t>
  </si>
  <si>
    <t>Reduction in Complaints or Calls</t>
  </si>
  <si>
    <t>Cost of complaints or calls</t>
  </si>
  <si>
    <t>Investment in CX improvement</t>
  </si>
  <si>
    <t>Increase in CX Metric (Customer Satisfaction) - % of Happier Customers</t>
  </si>
  <si>
    <t>Current Situation</t>
  </si>
  <si>
    <t>New Situation</t>
  </si>
  <si>
    <t>Revenue</t>
  </si>
  <si>
    <t>Increase in revenue due to lower churn</t>
  </si>
  <si>
    <t>Customer Churn Rate</t>
  </si>
  <si>
    <t>Value of churn</t>
  </si>
  <si>
    <t>Revenue gain</t>
  </si>
  <si>
    <t>Impact in gross profit</t>
  </si>
  <si>
    <t>Increase in revenue due to higher advocacy/ upsales</t>
  </si>
  <si>
    <t>Percent Increase in Annual Sales</t>
  </si>
  <si>
    <t>Annual Sales</t>
  </si>
  <si>
    <t>Increase in revenue due to improved pipeline</t>
  </si>
  <si>
    <t>Pipeline as Percent of Sales</t>
  </si>
  <si>
    <t>Increase in Pipeline</t>
  </si>
  <si>
    <t>Pipeline in Dollars</t>
  </si>
  <si>
    <t>Cost</t>
  </si>
  <si>
    <t>Cost of Complaints</t>
  </si>
  <si>
    <t>Number of Complaints</t>
  </si>
  <si>
    <t>Cost Per Complaint</t>
  </si>
  <si>
    <t>Saved cost</t>
  </si>
  <si>
    <t>Summary</t>
  </si>
  <si>
    <t>ROI Analysis</t>
  </si>
  <si>
    <t>Gross profit impact</t>
  </si>
  <si>
    <t>The revenue in terms of gross profit</t>
  </si>
  <si>
    <t>Total Investment CX Improvement Program</t>
  </si>
  <si>
    <t>Cost benefit</t>
  </si>
  <si>
    <t>ROI (Net)</t>
  </si>
  <si>
    <t>ROI</t>
  </si>
  <si>
    <t>What 1% increase in CX Metric Equals in Net ROI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</si>
</sst>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_-* #,##0\ [$€-40B]_-;\-* #,##0\ [$€-40B]_-;_-* &quot;-&quot;??\ [$€-40B]_-;_-@"/>
    <numFmt numFmtId="168" formatCode="_(&quot;$&quot;* #,##0.00_);_(&quot;$&quot;* \(#,##0.00\);_(&quot;$&quot;* &quot;-&quot;??_);_(@_)"/>
    <numFmt numFmtId="169" formatCode="&quot;$&quot;#,##0_);[Red]\(&quot;$&quot;#,##0\)"/>
  </numFmts>
  <fonts count="15">
    <font>
      <sz val="10.0"/>
      <color rgb="FF000000"/>
      <name val="Arial"/>
    </font>
    <font>
      <sz val="10.0"/>
      <color theme="1"/>
      <name val="Arial"/>
    </font>
    <font>
      <sz val="16.0"/>
      <color rgb="FF0066CC"/>
      <name val="Tahoma"/>
    </font>
    <font/>
    <font>
      <b/>
      <sz val="20.0"/>
      <color rgb="FF3E487D"/>
      <name val="Arial"/>
    </font>
    <font>
      <sz val="16.0"/>
      <color rgb="FF3E487D"/>
      <name val="Arial"/>
    </font>
    <font>
      <b/>
      <u/>
      <sz val="12.0"/>
      <color rgb="FF3E487D"/>
      <name val="Arial"/>
    </font>
    <font>
      <sz val="11.0"/>
      <color rgb="FF3E487D"/>
      <name val="Arial"/>
    </font>
    <font>
      <b/>
      <sz val="14.0"/>
      <color rgb="FF3E487D"/>
      <name val="Arial"/>
    </font>
    <font>
      <sz val="14.0"/>
      <color rgb="FF3E487D"/>
      <name val="Arial"/>
    </font>
    <font>
      <b/>
      <sz val="12.0"/>
      <color rgb="FF3E487D"/>
      <name val="Arial"/>
    </font>
    <font>
      <b/>
      <u/>
      <sz val="10.0"/>
      <color rgb="FF3E487D"/>
      <name val="Arial"/>
    </font>
    <font>
      <b/>
      <u/>
      <sz val="10.0"/>
      <color rgb="FF3E487D"/>
      <name val="Arial"/>
    </font>
    <font>
      <b/>
      <u/>
      <sz val="12.0"/>
      <color rgb="FF3E487D"/>
      <name val="Arial"/>
    </font>
    <font>
      <b/>
      <sz val="10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</fills>
  <borders count="1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ck">
        <color rgb="FF3E487D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2" numFmtId="0" xfId="0" applyAlignment="1" applyFill="1" applyFont="1">
      <alignment horizontal="center" readingOrder="0"/>
    </xf>
    <xf borderId="0" fillId="2" fontId="2" numFmtId="0" xfId="0" applyAlignment="1" applyFont="1">
      <alignment horizontal="center"/>
    </xf>
    <xf borderId="0" fillId="4" fontId="2" numFmtId="0" xfId="0" applyAlignment="1" applyFill="1" applyFont="1">
      <alignment horizontal="center" readingOrder="0"/>
    </xf>
    <xf borderId="1" fillId="2" fontId="1" numFmtId="0" xfId="0" applyBorder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2" fontId="4" numFmtId="0" xfId="0" applyAlignment="1" applyBorder="1" applyFont="1">
      <alignment horizontal="center"/>
    </xf>
    <xf borderId="2" fillId="2" fontId="5" numFmtId="0" xfId="0" applyAlignment="1" applyBorder="1" applyFont="1">
      <alignment horizontal="center"/>
    </xf>
    <xf borderId="1" fillId="2" fontId="5" numFmtId="0" xfId="0" applyAlignment="1" applyBorder="1" applyFont="1">
      <alignment horizontal="center"/>
    </xf>
    <xf borderId="1" fillId="2" fontId="6" numFmtId="0" xfId="0" applyBorder="1" applyFont="1"/>
    <xf borderId="1" fillId="2" fontId="7" numFmtId="0" xfId="0" applyAlignment="1" applyBorder="1" applyFont="1">
      <alignment horizontal="center"/>
    </xf>
    <xf borderId="1" fillId="3" fontId="1" numFmtId="164" xfId="0" applyAlignment="1" applyBorder="1" applyFont="1" applyNumberFormat="1">
      <alignment readingOrder="0"/>
    </xf>
    <xf borderId="1" fillId="3" fontId="1" numFmtId="9" xfId="0" applyAlignment="1" applyBorder="1" applyFont="1" applyNumberFormat="1">
      <alignment horizontal="right"/>
    </xf>
    <xf borderId="1" fillId="3" fontId="1" numFmtId="9" xfId="0" applyAlignment="1" applyBorder="1" applyFont="1" applyNumberFormat="1">
      <alignment readingOrder="0"/>
    </xf>
    <xf borderId="1" fillId="3" fontId="1" numFmtId="165" xfId="0" applyBorder="1" applyFont="1" applyNumberFormat="1"/>
    <xf borderId="1" fillId="2" fontId="1" numFmtId="9" xfId="0" applyBorder="1" applyFont="1" applyNumberFormat="1"/>
    <xf borderId="2" fillId="2" fontId="8" numFmtId="0" xfId="0" applyAlignment="1" applyBorder="1" applyFont="1">
      <alignment horizontal="center"/>
    </xf>
    <xf borderId="1" fillId="2" fontId="9" numFmtId="0" xfId="0" applyBorder="1" applyFont="1"/>
    <xf borderId="5" fillId="5" fontId="10" numFmtId="0" xfId="0" applyBorder="1" applyFill="1" applyFont="1"/>
    <xf borderId="5" fillId="5" fontId="1" numFmtId="166" xfId="0" applyBorder="1" applyFont="1" applyNumberFormat="1"/>
    <xf borderId="1" fillId="6" fontId="11" numFmtId="0" xfId="0" applyBorder="1" applyFill="1" applyFont="1"/>
    <xf borderId="1" fillId="6" fontId="1" numFmtId="0" xfId="0" applyBorder="1" applyFont="1"/>
    <xf borderId="1" fillId="6" fontId="1" numFmtId="9" xfId="0" applyBorder="1" applyFont="1" applyNumberFormat="1"/>
    <xf borderId="1" fillId="6" fontId="1" numFmtId="164" xfId="0" applyBorder="1" applyFont="1" applyNumberFormat="1"/>
    <xf borderId="1" fillId="2" fontId="1" numFmtId="166" xfId="0" applyBorder="1" applyFont="1" applyNumberFormat="1"/>
    <xf borderId="1" fillId="6" fontId="1" numFmtId="167" xfId="0" applyBorder="1" applyFont="1" applyNumberFormat="1"/>
    <xf borderId="1" fillId="2" fontId="1" numFmtId="167" xfId="0" applyBorder="1" applyFont="1" applyNumberFormat="1"/>
    <xf borderId="1" fillId="2" fontId="12" numFmtId="0" xfId="0" applyBorder="1" applyFont="1"/>
    <xf borderId="1" fillId="6" fontId="1" numFmtId="166" xfId="0" applyBorder="1" applyFont="1" applyNumberFormat="1"/>
    <xf borderId="1" fillId="3" fontId="1" numFmtId="9" xfId="0" applyBorder="1" applyFont="1" applyNumberFormat="1"/>
    <xf borderId="1" fillId="7" fontId="1" numFmtId="0" xfId="0" applyBorder="1" applyFill="1" applyFont="1"/>
    <xf borderId="1" fillId="6" fontId="1" numFmtId="168" xfId="0" applyBorder="1" applyFont="1" applyNumberFormat="1"/>
    <xf borderId="1" fillId="8" fontId="1" numFmtId="0" xfId="0" applyBorder="1" applyFill="1" applyFont="1"/>
    <xf borderId="1" fillId="8" fontId="10" numFmtId="0" xfId="0" applyBorder="1" applyFont="1"/>
    <xf borderId="1" fillId="8" fontId="1" numFmtId="166" xfId="0" applyBorder="1" applyFont="1" applyNumberFormat="1"/>
    <xf borderId="1" fillId="6" fontId="1" numFmtId="3" xfId="0" applyBorder="1" applyFont="1" applyNumberFormat="1"/>
    <xf borderId="1" fillId="2" fontId="1" numFmtId="169" xfId="0" applyBorder="1" applyFont="1" applyNumberFormat="1"/>
    <xf borderId="6" fillId="4" fontId="13" numFmtId="0" xfId="0" applyBorder="1" applyFont="1"/>
    <xf borderId="7" fillId="4" fontId="1" numFmtId="0" xfId="0" applyBorder="1" applyFont="1"/>
    <xf borderId="8" fillId="4" fontId="1" numFmtId="0" xfId="0" applyBorder="1" applyFont="1"/>
    <xf borderId="9" fillId="4" fontId="1" numFmtId="0" xfId="0" applyBorder="1" applyFont="1"/>
    <xf borderId="9" fillId="4" fontId="1" numFmtId="164" xfId="0" applyBorder="1" applyFont="1" applyNumberFormat="1"/>
    <xf borderId="10" fillId="4" fontId="1" numFmtId="0" xfId="0" applyBorder="1" applyFont="1"/>
    <xf borderId="11" fillId="4" fontId="1" numFmtId="164" xfId="0" applyBorder="1" applyFont="1" applyNumberFormat="1"/>
    <xf borderId="12" fillId="4" fontId="1" numFmtId="0" xfId="0" applyBorder="1" applyFont="1"/>
    <xf borderId="13" fillId="4" fontId="1" numFmtId="164" xfId="0" applyBorder="1" applyFont="1" applyNumberFormat="1"/>
    <xf borderId="14" fillId="4" fontId="1" numFmtId="0" xfId="0" applyBorder="1" applyFont="1"/>
    <xf borderId="15" fillId="4" fontId="1" numFmtId="0" xfId="0" applyBorder="1" applyFont="1"/>
    <xf borderId="14" fillId="4" fontId="14" numFmtId="0" xfId="0" applyBorder="1" applyFont="1"/>
    <xf borderId="15" fillId="4" fontId="14" numFmtId="9" xfId="0" applyBorder="1" applyFont="1" applyNumberFormat="1"/>
    <xf borderId="16" fillId="4" fontId="1" numFmtId="0" xfId="0" applyBorder="1" applyFont="1"/>
    <xf borderId="17" fillId="4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2.57"/>
    <col customWidth="1" min="3" max="3" width="17.57"/>
    <col customWidth="1" min="4" max="4" width="4.86"/>
    <col customWidth="1" min="5" max="5" width="58.57"/>
    <col customWidth="1" min="6" max="6" width="18.14"/>
    <col customWidth="1" min="7" max="7" width="12.86"/>
    <col customWidth="1" min="8" max="8" width="15.14"/>
    <col customWidth="1" min="9" max="26" width="8.86"/>
  </cols>
  <sheetData>
    <row r="1" ht="12.0" customHeight="1">
      <c r="A1" s="1"/>
      <c r="B1" s="2" t="s">
        <v>0</v>
      </c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1"/>
      <c r="B2" s="4" t="s">
        <v>1</v>
      </c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5"/>
      <c r="B3" s="6"/>
      <c r="C3" s="7"/>
      <c r="D3" s="7"/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0" customHeight="1">
      <c r="A4" s="5"/>
      <c r="B4" s="9" t="s">
        <v>2</v>
      </c>
      <c r="C4" s="7"/>
      <c r="D4" s="7"/>
      <c r="E4" s="7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0" customHeight="1">
      <c r="A5" s="5"/>
      <c r="B5" s="10"/>
      <c r="C5" s="7"/>
      <c r="D5" s="7"/>
      <c r="E5" s="7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0" customHeight="1">
      <c r="A6" s="5"/>
      <c r="B6" s="11"/>
      <c r="C6" s="11"/>
      <c r="D6" s="11"/>
      <c r="E6" s="11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0" customHeight="1">
      <c r="A7" s="5"/>
      <c r="B7" s="12" t="s">
        <v>3</v>
      </c>
      <c r="C7" s="13"/>
      <c r="D7" s="13"/>
      <c r="E7" s="12" t="s">
        <v>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0" customHeight="1">
      <c r="A8" s="5"/>
      <c r="B8" s="5"/>
      <c r="C8" s="5"/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0" customHeight="1">
      <c r="A9" s="5"/>
      <c r="B9" s="5" t="s">
        <v>5</v>
      </c>
      <c r="C9" s="14">
        <v>1.5E8</v>
      </c>
      <c r="D9" s="5"/>
      <c r="E9" s="5" t="s">
        <v>6</v>
      </c>
      <c r="F9" s="15">
        <v>0.1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0" customHeight="1">
      <c r="A10" s="5"/>
      <c r="B10" s="5" t="s">
        <v>7</v>
      </c>
      <c r="C10" s="16">
        <v>0.1</v>
      </c>
      <c r="D10" s="5"/>
      <c r="E10" s="5" t="s">
        <v>8</v>
      </c>
      <c r="F10" s="15">
        <v>0.1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0" customHeight="1">
      <c r="A11" s="5"/>
      <c r="B11" s="5" t="s">
        <v>9</v>
      </c>
      <c r="C11" s="16">
        <v>0.05</v>
      </c>
      <c r="D11" s="5"/>
      <c r="E11" s="5" t="s">
        <v>10</v>
      </c>
      <c r="F11" s="15">
        <v>0.0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0" customHeight="1">
      <c r="A12" s="5"/>
      <c r="B12" s="5" t="s">
        <v>11</v>
      </c>
      <c r="C12" s="17">
        <v>500000.0</v>
      </c>
      <c r="D12" s="5"/>
      <c r="E12" s="5" t="s">
        <v>12</v>
      </c>
      <c r="F12" s="15">
        <v>0.1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0" customHeight="1">
      <c r="A13" s="5"/>
      <c r="B13" s="5" t="s">
        <v>13</v>
      </c>
      <c r="C13" s="14">
        <v>7.0</v>
      </c>
      <c r="D13" s="5"/>
      <c r="E13" s="5" t="s">
        <v>14</v>
      </c>
      <c r="F13" s="14">
        <v>1000000.0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0" customHeight="1">
      <c r="A14" s="5"/>
      <c r="B14" s="5"/>
      <c r="C14" s="18"/>
      <c r="D14" s="5"/>
      <c r="E14" s="5" t="s">
        <v>15</v>
      </c>
      <c r="F14" s="15">
        <v>0.1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0" customHeight="1">
      <c r="A15" s="5"/>
      <c r="B15" s="5"/>
      <c r="C15" s="1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0" customHeight="1">
      <c r="A16" s="5"/>
      <c r="B16" s="5"/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0" customHeight="1">
      <c r="A17" s="5"/>
      <c r="B17" s="19" t="s">
        <v>16</v>
      </c>
      <c r="C17" s="8"/>
      <c r="D17" s="20"/>
      <c r="E17" s="19" t="s">
        <v>17</v>
      </c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0" customHeight="1">
      <c r="A18" s="5"/>
      <c r="B18" s="21" t="s">
        <v>18</v>
      </c>
      <c r="C18" s="22"/>
      <c r="D18" s="5"/>
      <c r="E18" s="21" t="s">
        <v>18</v>
      </c>
      <c r="F18" s="2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0" customHeight="1">
      <c r="A20" s="5"/>
      <c r="B20" s="23" t="s">
        <v>19</v>
      </c>
      <c r="C20" s="24"/>
      <c r="D20" s="24"/>
      <c r="E20" s="23"/>
      <c r="F20" s="2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0" customHeight="1">
      <c r="A21" s="5"/>
      <c r="B21" s="23"/>
      <c r="C21" s="24"/>
      <c r="D21" s="24"/>
      <c r="E21" s="23"/>
      <c r="F21" s="2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0" customHeight="1">
      <c r="A22" s="5"/>
      <c r="B22" s="24" t="s">
        <v>20</v>
      </c>
      <c r="C22" s="25">
        <f>C11</f>
        <v>0.05</v>
      </c>
      <c r="D22" s="24"/>
      <c r="E22" s="24" t="s">
        <v>20</v>
      </c>
      <c r="F22" s="25">
        <f>C11-F9</f>
        <v>-0.05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0" customHeight="1">
      <c r="A23" s="5"/>
      <c r="B23" s="24" t="s">
        <v>21</v>
      </c>
      <c r="C23" s="26">
        <f>$C$31*C22</f>
        <v>7500000</v>
      </c>
      <c r="D23" s="24"/>
      <c r="E23" s="24" t="s">
        <v>21</v>
      </c>
      <c r="F23" s="26">
        <f>$C$31*F22</f>
        <v>-7500000</v>
      </c>
      <c r="G23" s="5"/>
      <c r="H23" s="2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0" customHeight="1">
      <c r="A24" s="5"/>
      <c r="B24" s="24"/>
      <c r="C24" s="28"/>
      <c r="D24" s="24"/>
      <c r="E24" s="24" t="s">
        <v>22</v>
      </c>
      <c r="F24" s="26">
        <f>C23-F23</f>
        <v>15000000</v>
      </c>
      <c r="G24" s="29"/>
      <c r="H24" s="2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0" customHeight="1">
      <c r="A25" s="5"/>
      <c r="B25" s="24"/>
      <c r="C25" s="25"/>
      <c r="D25" s="24"/>
      <c r="E25" s="24" t="s">
        <v>23</v>
      </c>
      <c r="F25" s="26">
        <f>F24*$C$10</f>
        <v>1500000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0" customHeight="1">
      <c r="A26" s="5"/>
      <c r="B26" s="30"/>
      <c r="C26" s="5"/>
      <c r="D26" s="5"/>
      <c r="E26" s="3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0" customHeight="1">
      <c r="A27" s="5"/>
      <c r="B27" s="30"/>
      <c r="C27" s="5"/>
      <c r="D27" s="5"/>
      <c r="E27" s="3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0" customHeight="1">
      <c r="A28" s="5"/>
      <c r="B28" s="23" t="s">
        <v>24</v>
      </c>
      <c r="C28" s="24"/>
      <c r="D28" s="24"/>
      <c r="E28" s="23"/>
      <c r="F28" s="2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0" customHeight="1">
      <c r="A29" s="5"/>
      <c r="B29" s="23"/>
      <c r="C29" s="24"/>
      <c r="D29" s="24"/>
      <c r="E29" s="23"/>
      <c r="F29" s="2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0" customHeight="1">
      <c r="A30" s="5"/>
      <c r="B30" s="24"/>
      <c r="C30" s="24"/>
      <c r="D30" s="24"/>
      <c r="E30" s="24" t="s">
        <v>25</v>
      </c>
      <c r="F30" s="25">
        <f>F10</f>
        <v>0.1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0" customHeight="1">
      <c r="A31" s="5"/>
      <c r="B31" s="24" t="s">
        <v>26</v>
      </c>
      <c r="C31" s="26">
        <f>C9</f>
        <v>150000000</v>
      </c>
      <c r="D31" s="24"/>
      <c r="E31" s="24" t="s">
        <v>26</v>
      </c>
      <c r="F31" s="26">
        <f>C31+(C31*F30)</f>
        <v>165000000</v>
      </c>
      <c r="G31" s="5"/>
      <c r="H31" s="2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0" customHeight="1">
      <c r="A32" s="5"/>
      <c r="B32" s="24"/>
      <c r="C32" s="28"/>
      <c r="D32" s="24"/>
      <c r="E32" s="24" t="s">
        <v>22</v>
      </c>
      <c r="F32" s="26">
        <f>F31-C31</f>
        <v>15000000</v>
      </c>
      <c r="G32" s="5"/>
      <c r="H32" s="2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0" customHeight="1">
      <c r="A33" s="5"/>
      <c r="B33" s="24"/>
      <c r="C33" s="31"/>
      <c r="D33" s="24"/>
      <c r="E33" s="24" t="s">
        <v>23</v>
      </c>
      <c r="F33" s="26">
        <f>F32*$C$10</f>
        <v>1500000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0" customHeight="1">
      <c r="A34" s="5"/>
      <c r="B34" s="5"/>
      <c r="C34" s="27"/>
      <c r="D34" s="5"/>
      <c r="E34" s="5"/>
      <c r="F34" s="2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0" customHeight="1">
      <c r="A35" s="5"/>
      <c r="B35" s="23" t="s">
        <v>27</v>
      </c>
      <c r="C35" s="24"/>
      <c r="D35" s="24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0" customHeight="1">
      <c r="A36" s="5"/>
      <c r="B36" s="24" t="s">
        <v>28</v>
      </c>
      <c r="C36" s="32">
        <v>0.05</v>
      </c>
      <c r="D36" s="33"/>
      <c r="E36" s="24" t="s">
        <v>29</v>
      </c>
      <c r="F36" s="32">
        <v>0.0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0" customHeight="1">
      <c r="A37" s="5"/>
      <c r="B37" s="24" t="s">
        <v>30</v>
      </c>
      <c r="C37" s="26">
        <f>$C$31*C36</f>
        <v>7500000</v>
      </c>
      <c r="D37" s="24"/>
      <c r="E37" s="24" t="s">
        <v>30</v>
      </c>
      <c r="F37" s="34">
        <f>$C$31*F36</f>
        <v>0</v>
      </c>
      <c r="G37" s="5"/>
      <c r="H37" s="2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0" customHeight="1">
      <c r="A38" s="5"/>
      <c r="B38" s="24"/>
      <c r="C38" s="25"/>
      <c r="D38" s="24"/>
      <c r="E38" s="24" t="s">
        <v>22</v>
      </c>
      <c r="F38" s="34">
        <f>C37-F37</f>
        <v>7500000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0" customHeight="1">
      <c r="A39" s="5"/>
      <c r="B39" s="24"/>
      <c r="C39" s="31"/>
      <c r="D39" s="24"/>
      <c r="E39" s="24" t="s">
        <v>23</v>
      </c>
      <c r="F39" s="34">
        <f>F38*$C$10</f>
        <v>750000</v>
      </c>
      <c r="G39" s="5"/>
      <c r="H39" s="2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0" customHeight="1">
      <c r="A40" s="5"/>
      <c r="B40" s="5"/>
      <c r="C40" s="27"/>
      <c r="D40" s="5"/>
      <c r="E40" s="5"/>
      <c r="F40" s="27"/>
      <c r="G40" s="5"/>
      <c r="H40" s="2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0" customHeight="1">
      <c r="A41" s="5"/>
      <c r="B41" s="21" t="s">
        <v>31</v>
      </c>
      <c r="C41" s="22"/>
      <c r="D41" s="5"/>
      <c r="E41" s="21" t="s">
        <v>31</v>
      </c>
      <c r="F41" s="2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0" customHeight="1">
      <c r="A42" s="35"/>
      <c r="B42" s="36"/>
      <c r="C42" s="37"/>
      <c r="D42" s="35"/>
      <c r="E42" s="36"/>
      <c r="F42" s="37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0" customHeight="1">
      <c r="A43" s="5"/>
      <c r="B43" s="23" t="s">
        <v>32</v>
      </c>
      <c r="C43" s="24"/>
      <c r="D43" s="24"/>
      <c r="E43" s="23"/>
      <c r="F43" s="2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0" customHeight="1">
      <c r="A44" s="5"/>
      <c r="B44" s="24" t="s">
        <v>33</v>
      </c>
      <c r="C44" s="38">
        <f t="shared" ref="C44:C45" si="1">C12</f>
        <v>500000</v>
      </c>
      <c r="D44" s="24"/>
      <c r="E44" s="24" t="s">
        <v>33</v>
      </c>
      <c r="F44" s="38">
        <f>(1-F12)*C44</f>
        <v>450000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0" customHeight="1">
      <c r="A45" s="5"/>
      <c r="B45" s="24" t="s">
        <v>34</v>
      </c>
      <c r="C45" s="26">
        <f t="shared" si="1"/>
        <v>7</v>
      </c>
      <c r="D45" s="24"/>
      <c r="E45" s="24" t="s">
        <v>34</v>
      </c>
      <c r="F45" s="26">
        <f>C45</f>
        <v>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0" customHeight="1">
      <c r="A46" s="5"/>
      <c r="B46" s="24" t="s">
        <v>32</v>
      </c>
      <c r="C46" s="26">
        <f>C45*C44</f>
        <v>3500000</v>
      </c>
      <c r="D46" s="24"/>
      <c r="E46" s="24" t="s">
        <v>32</v>
      </c>
      <c r="F46" s="26">
        <f>F45*F44</f>
        <v>3150000</v>
      </c>
      <c r="G46" s="5"/>
      <c r="H46" s="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0" customHeight="1">
      <c r="A47" s="5"/>
      <c r="B47" s="24"/>
      <c r="C47" s="24"/>
      <c r="D47" s="24"/>
      <c r="E47" s="24" t="s">
        <v>35</v>
      </c>
      <c r="F47" s="26">
        <f>C46-F46</f>
        <v>350000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0" customHeight="1">
      <c r="A50" s="5"/>
      <c r="B50" s="40" t="s">
        <v>36</v>
      </c>
      <c r="C50" s="41"/>
      <c r="D50" s="5"/>
      <c r="E50" s="40" t="s">
        <v>37</v>
      </c>
      <c r="F50" s="4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0" customHeight="1">
      <c r="A51" s="5"/>
      <c r="B51" s="42"/>
      <c r="C51" s="43"/>
      <c r="D51" s="5"/>
      <c r="E51" s="42"/>
      <c r="F51" s="43"/>
      <c r="G51" s="5"/>
      <c r="H51" s="5"/>
      <c r="I51" s="5"/>
      <c r="J51" s="5"/>
      <c r="K51" s="5"/>
      <c r="L51" s="29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0" customHeight="1">
      <c r="A52" s="5"/>
      <c r="B52" s="42" t="s">
        <v>22</v>
      </c>
      <c r="C52" s="44">
        <f t="shared" ref="C52:C53" si="2">F24+F32+F38</f>
        <v>37500000</v>
      </c>
      <c r="D52" s="5"/>
      <c r="E52" s="42" t="s">
        <v>38</v>
      </c>
      <c r="F52" s="44">
        <f>C53+C54</f>
        <v>4100000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0" customHeight="1">
      <c r="A53" s="5"/>
      <c r="B53" s="42" t="s">
        <v>39</v>
      </c>
      <c r="C53" s="44">
        <f t="shared" si="2"/>
        <v>3750000</v>
      </c>
      <c r="D53" s="5"/>
      <c r="E53" s="45" t="s">
        <v>40</v>
      </c>
      <c r="F53" s="46">
        <f>F13</f>
        <v>1000000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0" customHeight="1">
      <c r="A54" s="5"/>
      <c r="B54" s="42" t="s">
        <v>41</v>
      </c>
      <c r="C54" s="44">
        <f>F47</f>
        <v>350000</v>
      </c>
      <c r="D54" s="5"/>
      <c r="E54" s="47" t="s">
        <v>42</v>
      </c>
      <c r="F54" s="48">
        <f>F52-F53</f>
        <v>3100000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0" customHeight="1">
      <c r="A55" s="5"/>
      <c r="B55" s="42"/>
      <c r="C55" s="43"/>
      <c r="D55" s="5"/>
      <c r="E55" s="42"/>
      <c r="F55" s="4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0" customHeight="1">
      <c r="A56" s="5"/>
      <c r="B56" s="49"/>
      <c r="C56" s="50"/>
      <c r="D56" s="5"/>
      <c r="E56" s="51" t="s">
        <v>43</v>
      </c>
      <c r="F56" s="52">
        <f>F54/F53</f>
        <v>3.1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0" customHeight="1">
      <c r="A59" s="5"/>
      <c r="B59" s="29"/>
      <c r="C59" s="5"/>
      <c r="D59" s="5"/>
      <c r="E59" s="53" t="s">
        <v>44</v>
      </c>
      <c r="F59" s="54">
        <f>F54/(F14*100)</f>
        <v>310000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0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0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0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0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0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0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0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0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0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0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0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0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0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0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0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0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0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0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0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0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0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0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0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0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0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0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0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0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0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0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0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0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0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0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0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0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0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0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0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0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0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0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0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0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0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0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0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0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0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0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0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0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0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0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0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0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0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0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0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0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0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0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0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0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0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0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0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0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0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0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0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0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0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0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0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0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0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0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0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0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0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0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0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0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0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0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0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0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0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0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0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0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0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0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0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0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0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0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0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0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0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0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0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0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0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0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0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0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0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0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0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0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0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0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0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0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0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0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0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0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0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0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0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0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0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0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0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0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0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0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0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0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0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0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0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0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0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0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0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0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0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0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0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0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0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0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0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0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0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0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0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0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0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0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0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0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0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0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0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0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0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0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0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0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0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0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0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0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0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0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0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0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0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0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0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0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0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0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0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0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0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0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0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0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0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0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0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0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0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0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0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0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0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0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0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0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0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0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0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0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0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0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0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0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0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0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0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0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0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0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0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0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0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0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0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0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0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0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0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0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0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0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0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0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0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0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0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0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0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0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0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0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0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0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0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0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0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0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0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0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0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0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0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0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0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0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0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0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0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0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0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0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0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0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0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0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0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0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0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0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0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0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0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0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0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0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0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0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0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0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0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0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0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0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0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0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0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0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0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0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0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0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0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0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0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0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0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0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0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0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0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0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0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0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0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0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0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0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0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0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0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0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0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0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0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0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0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0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0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0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0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0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0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0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0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0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0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0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0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0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0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0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0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0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0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0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0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0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0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0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0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0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0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0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0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0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0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0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0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0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0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0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0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0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0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0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0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0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0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0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0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0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0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0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0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0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0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0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0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0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0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0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0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0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0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0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0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0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0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0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0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0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0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0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0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0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0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0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0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0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0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0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0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0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0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0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0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0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0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0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0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0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0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0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0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0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0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0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0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0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0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0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0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0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0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0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0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0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0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0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0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0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0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0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0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0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0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0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0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0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0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0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0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0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0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0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0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0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0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0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0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0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0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0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0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0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0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0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0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0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0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0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0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0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0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0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0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0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0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0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0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0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0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0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0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0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0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0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0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0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0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0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0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0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0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0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0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0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0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0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0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0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0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0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0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0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0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0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0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0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0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0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0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0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0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0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0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0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0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0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0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0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0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0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0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0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0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0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0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0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0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0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0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0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0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0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0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0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0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0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0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0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0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0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0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0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0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0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0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0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0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0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0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0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0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0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0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0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0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0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0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0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0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0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0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0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0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0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0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0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0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0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0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0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0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0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0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0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0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0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0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0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0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0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0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0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0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0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0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0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0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0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0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0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0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0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0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0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0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0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0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0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0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0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0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0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0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0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0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0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0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0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0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0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0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0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0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0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0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0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0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0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0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0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0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0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0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0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0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0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0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0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0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0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0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0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0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0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0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0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0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0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0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0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0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0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0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0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0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0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0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0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0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0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0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0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0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0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0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0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0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0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0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0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0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0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0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0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0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0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0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0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0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0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0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0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0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0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0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0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0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0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0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0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0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0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0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0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0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0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0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0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0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0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0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0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0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0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0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0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0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0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0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0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0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0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0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0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0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0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0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0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0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0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0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0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0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0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0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0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0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0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0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0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0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0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0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0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0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0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0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0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0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0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0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0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0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0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0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0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0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0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0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0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0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0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0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0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0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0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0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0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0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0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0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0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0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0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0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0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0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0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0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0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0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0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0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0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0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0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0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0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0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0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0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0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0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0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0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0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0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0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0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0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0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0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0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0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0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0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0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0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0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0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0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0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0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0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0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0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0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0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0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0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0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0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0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0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0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0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0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0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0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0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0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0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0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0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0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0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0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0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0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0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0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0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0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0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0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0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0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0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0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0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0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0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0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0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0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0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0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0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0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0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0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0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0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0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0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0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0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0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0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0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0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0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0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0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0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0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0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0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0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0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0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0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0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0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0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0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2.0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2.0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</sheetData>
  <mergeCells count="5">
    <mergeCell ref="B3:F3"/>
    <mergeCell ref="B4:F4"/>
    <mergeCell ref="B5:F5"/>
    <mergeCell ref="B17:C17"/>
    <mergeCell ref="E17:F17"/>
  </mergeCells>
  <printOptions/>
  <pageMargins bottom="0.75" footer="0.0" header="0.0" left="0.7" right="0.7" top="0.75"/>
  <pageSetup paperSize="9" orientation="portrait"/>
  <drawing r:id="rId1"/>
</worksheet>
</file>